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<sst xmlns="http://schemas.openxmlformats.org/spreadsheetml/2006/main" count="55" uniqueCount="21">
  <si>
    <t>Все болезни</t>
  </si>
  <si>
    <t>         из них:</t>
  </si>
  <si>
    <t>туберкулез</t>
  </si>
  <si>
    <t>злокачественные новообразования</t>
  </si>
  <si>
    <t>болезни эндокринной системы, расстройства питания и нарушения обмена веществ</t>
  </si>
  <si>
    <t>психические расстройства и расстройства поведения</t>
  </si>
  <si>
    <t>болезни нервной системы</t>
  </si>
  <si>
    <t>болезни глаза и его придаточного аппарата</t>
  </si>
  <si>
    <t>болезни уха и сосцевидного отростка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</si>
  <si>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</si>
  <si>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</si>
  <si>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</si>
  <si>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костно-мышечной системы и соединительной ткани</t>
  </si>
  <si>
    <t>профессиональные болезни</t>
  </si>
  <si>
    <t>травмы (всех локализаций)</t>
  </si>
  <si>
    <t>(Данные ФКУ "Главное бюро медико-социальной экспертизы по Еврейской автономной области" Министерства труда и социальной защиты Российской Федерации, расчет Хабаровскстата (г.Биробиджан)</t>
  </si>
  <si>
    <t>-</t>
  </si>
  <si>
    <t>Всего, человек</t>
  </si>
  <si>
    <r>
      <t>На 10 000 человек населения</t>
    </r>
    <r>
      <rPr>
        <vertAlign val="superscript"/>
        <sz val="10"/>
        <rFont val="Arial"/>
        <family val="2"/>
      </rPr>
      <t>1)</t>
    </r>
  </si>
  <si>
    <r>
      <t xml:space="preserve">1) </t>
    </r>
    <r>
      <rPr>
        <sz val="8"/>
        <rFont val="Arial"/>
        <family val="2"/>
      </rPr>
      <t xml:space="preserve">В расчете на численность населения в возрасте 18 лет и старше. За 2003-2010 г. показатели рассчитаны с использованием численности населения c учётом итогов ВПН-2010, за 2022 г. - с использованием численности населения c учётом итогов Всероссийской переписи населения 2020 года (ВПН-2020).
</t>
    </r>
  </si>
  <si>
    <t>РАСПРЕДЕЛЕНИЕ ЧИСЛЕННОСТИ ЛИЦ, ВПЕРВЫЕ ПРИЗНАННЫХ ИНВАЛИДАМИ, 
ПО ПРИЧИНАМ ИНВАЛИДНОСТИ (в возрасте 18 лет и старше) в 2000 - 2022 гг.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</si>
</sst>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9"/>
      <name val="Arial Cyr"/>
      <family val="0"/>
    </font>
    <font>
      <i/>
      <sz val="8"/>
      <name val="Arial Cyr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32" borderId="0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1" xfId="0" applyFont="1" applyFill="1" applyBorder="1" applyAlignment="1">
      <alignment/>
    </xf>
    <xf numFmtId="0" fontId="1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right" vertical="center" wrapText="1"/>
    </xf>
    <xf numFmtId="0" fontId="1" fillId="32" borderId="11" xfId="0" applyFont="1" applyFill="1" applyBorder="1" applyAlignment="1">
      <alignment/>
    </xf>
    <xf numFmtId="176" fontId="1" fillId="32" borderId="11" xfId="0" applyNumberFormat="1" applyFont="1" applyFill="1" applyBorder="1" applyAlignment="1">
      <alignment horizontal="right" vertical="center" wrapText="1"/>
    </xf>
    <xf numFmtId="176" fontId="1" fillId="32" borderId="11" xfId="0" applyNumberFormat="1" applyFont="1" applyFill="1" applyBorder="1" applyAlignment="1">
      <alignment horizontal="right" vertical="center" wrapText="1"/>
    </xf>
    <xf numFmtId="0" fontId="2" fillId="32" borderId="13" xfId="0" applyFont="1" applyFill="1" applyBorder="1" applyAlignment="1">
      <alignment wrapText="1"/>
    </xf>
    <xf numFmtId="0" fontId="2" fillId="32" borderId="11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/>
    </xf>
    <xf numFmtId="0" fontId="2" fillId="32" borderId="14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right"/>
    </xf>
    <xf numFmtId="0" fontId="1" fillId="32" borderId="11" xfId="0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vertical="center"/>
    </xf>
    <xf numFmtId="176" fontId="1" fillId="32" borderId="11" xfId="0" applyNumberFormat="1" applyFont="1" applyFill="1" applyBorder="1" applyAlignment="1">
      <alignment vertical="center" wrapText="1"/>
    </xf>
    <xf numFmtId="176" fontId="1" fillId="32" borderId="11" xfId="0" applyNumberFormat="1" applyFont="1" applyFill="1" applyBorder="1" applyAlignment="1">
      <alignment vertical="center"/>
    </xf>
    <xf numFmtId="0" fontId="2" fillId="32" borderId="16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1" fillId="32" borderId="17" xfId="0" applyFont="1" applyFill="1" applyBorder="1" applyAlignment="1">
      <alignment horizontal="right" vertical="center"/>
    </xf>
    <xf numFmtId="176" fontId="1" fillId="32" borderId="18" xfId="0" applyNumberFormat="1" applyFont="1" applyFill="1" applyBorder="1" applyAlignment="1">
      <alignment vertical="center" wrapText="1"/>
    </xf>
    <xf numFmtId="0" fontId="1" fillId="32" borderId="18" xfId="0" applyFont="1" applyFill="1" applyBorder="1" applyAlignment="1">
      <alignment vertical="center"/>
    </xf>
    <xf numFmtId="0" fontId="1" fillId="32" borderId="17" xfId="0" applyNumberFormat="1" applyFont="1" applyFill="1" applyBorder="1" applyAlignment="1">
      <alignment horizontal="right" vertical="center" wrapText="1"/>
    </xf>
    <xf numFmtId="0" fontId="1" fillId="32" borderId="17" xfId="0" applyNumberFormat="1" applyFont="1" applyFill="1" applyBorder="1" applyAlignment="1">
      <alignment horizontal="right" vertical="center" wrapText="1"/>
    </xf>
    <xf numFmtId="0" fontId="1" fillId="32" borderId="17" xfId="0" applyFont="1" applyFill="1" applyBorder="1" applyAlignment="1">
      <alignment horizontal="right" vertical="center" wrapText="1"/>
    </xf>
    <xf numFmtId="0" fontId="1" fillId="32" borderId="19" xfId="0" applyFont="1" applyFill="1" applyBorder="1" applyAlignment="1">
      <alignment horizontal="right" vertical="center" wrapText="1"/>
    </xf>
    <xf numFmtId="176" fontId="1" fillId="32" borderId="18" xfId="0" applyNumberFormat="1" applyFont="1" applyFill="1" applyBorder="1" applyAlignment="1">
      <alignment horizontal="right" vertical="center" wrapText="1"/>
    </xf>
    <xf numFmtId="0" fontId="2" fillId="32" borderId="20" xfId="0" applyFont="1" applyFill="1" applyBorder="1" applyAlignment="1">
      <alignment/>
    </xf>
    <xf numFmtId="0" fontId="1" fillId="32" borderId="17" xfId="0" applyFont="1" applyFill="1" applyBorder="1" applyAlignment="1">
      <alignment horizontal="right" vertical="center" wrapText="1"/>
    </xf>
    <xf numFmtId="176" fontId="1" fillId="32" borderId="18" xfId="0" applyNumberFormat="1" applyFont="1" applyFill="1" applyBorder="1" applyAlignment="1">
      <alignment vertical="center"/>
    </xf>
    <xf numFmtId="0" fontId="1" fillId="32" borderId="21" xfId="0" applyFont="1" applyFill="1" applyBorder="1" applyAlignment="1">
      <alignment vertical="center" wrapText="1"/>
    </xf>
    <xf numFmtId="0" fontId="1" fillId="32" borderId="22" xfId="0" applyFont="1" applyFill="1" applyBorder="1" applyAlignment="1">
      <alignment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zoomScale="120" zoomScaleNormal="120" workbookViewId="0" topLeftCell="A1">
      <selection activeCell="S11" sqref="S11"/>
    </sheetView>
  </sheetViews>
  <sheetFormatPr defaultColWidth="9.00390625" defaultRowHeight="12.75"/>
  <cols>
    <col min="1" max="1" width="33.375" style="2" customWidth="1"/>
    <col min="2" max="10" width="5.375" style="2" customWidth="1"/>
    <col min="11" max="18" width="5.375" style="3" customWidth="1"/>
    <col min="19" max="24" width="5.375" style="2" customWidth="1"/>
    <col min="25" max="16384" width="9.125" style="2" customWidth="1"/>
  </cols>
  <sheetData>
    <row r="1" ht="12.75">
      <c r="A1" s="1"/>
    </row>
    <row r="2" spans="1:18" ht="29.25" customHeight="1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24" ht="29.25" customHeight="1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"/>
      <c r="U3" s="4"/>
      <c r="V3" s="4"/>
      <c r="W3" s="4"/>
      <c r="X3" s="4"/>
    </row>
    <row r="4" ht="12.75">
      <c r="A4" s="5"/>
    </row>
    <row r="5" spans="1:24" ht="12.75">
      <c r="A5" s="17"/>
      <c r="B5" s="20">
        <v>2000</v>
      </c>
      <c r="C5" s="20">
        <v>2001</v>
      </c>
      <c r="D5" s="20">
        <v>2002</v>
      </c>
      <c r="E5" s="20">
        <v>2003</v>
      </c>
      <c r="F5" s="20">
        <v>2004</v>
      </c>
      <c r="G5" s="20">
        <v>2005</v>
      </c>
      <c r="H5" s="20">
        <v>2006</v>
      </c>
      <c r="I5" s="21">
        <v>2007</v>
      </c>
      <c r="J5" s="18">
        <v>2008</v>
      </c>
      <c r="K5" s="20">
        <v>2009</v>
      </c>
      <c r="L5" s="18">
        <v>2010</v>
      </c>
      <c r="M5" s="18">
        <v>2011</v>
      </c>
      <c r="N5" s="18">
        <v>2012</v>
      </c>
      <c r="O5" s="18">
        <v>2013</v>
      </c>
      <c r="P5" s="18">
        <v>2014</v>
      </c>
      <c r="Q5" s="18">
        <v>2015</v>
      </c>
      <c r="R5" s="22">
        <v>2016</v>
      </c>
      <c r="S5" s="18">
        <v>2017</v>
      </c>
      <c r="T5" s="30">
        <v>2018</v>
      </c>
      <c r="U5" s="30">
        <v>2019</v>
      </c>
      <c r="V5" s="30">
        <v>2020</v>
      </c>
      <c r="W5" s="30">
        <v>2021</v>
      </c>
      <c r="X5" s="30">
        <v>2022</v>
      </c>
    </row>
    <row r="6" spans="1:24" ht="17.25" customHeight="1">
      <c r="A6" s="6"/>
      <c r="B6" s="46" t="s">
        <v>17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39"/>
      <c r="U6" s="29"/>
      <c r="V6" s="29"/>
      <c r="W6" s="29"/>
      <c r="X6" s="29"/>
    </row>
    <row r="7" spans="1:24" ht="12.75">
      <c r="A7" s="8" t="s">
        <v>0</v>
      </c>
      <c r="B7" s="13">
        <v>1138</v>
      </c>
      <c r="C7" s="13">
        <v>1340</v>
      </c>
      <c r="D7" s="13">
        <v>1621</v>
      </c>
      <c r="E7" s="13">
        <v>1540</v>
      </c>
      <c r="F7" s="13">
        <v>2258</v>
      </c>
      <c r="G7" s="13">
        <v>2970</v>
      </c>
      <c r="H7" s="13">
        <v>3265</v>
      </c>
      <c r="I7" s="13">
        <v>2166</v>
      </c>
      <c r="J7" s="10">
        <v>1748</v>
      </c>
      <c r="K7" s="10">
        <v>1575</v>
      </c>
      <c r="L7" s="10">
        <v>1275</v>
      </c>
      <c r="M7" s="10">
        <v>1180</v>
      </c>
      <c r="N7" s="14">
        <v>1172</v>
      </c>
      <c r="O7" s="14">
        <v>1125</v>
      </c>
      <c r="P7" s="14">
        <v>1030</v>
      </c>
      <c r="Q7" s="14">
        <v>972</v>
      </c>
      <c r="R7" s="19">
        <v>920</v>
      </c>
      <c r="S7" s="14">
        <v>914</v>
      </c>
      <c r="T7" s="14">
        <v>889</v>
      </c>
      <c r="U7" s="14">
        <v>910</v>
      </c>
      <c r="V7" s="14">
        <v>755</v>
      </c>
      <c r="W7" s="14">
        <v>751</v>
      </c>
      <c r="X7" s="14">
        <v>743</v>
      </c>
    </row>
    <row r="8" spans="1:24" ht="12.75">
      <c r="A8" s="8" t="s">
        <v>1</v>
      </c>
      <c r="B8" s="9"/>
      <c r="C8" s="9"/>
      <c r="D8" s="9"/>
      <c r="E8" s="9"/>
      <c r="F8" s="9"/>
      <c r="G8" s="9"/>
      <c r="H8" s="9"/>
      <c r="I8" s="9"/>
      <c r="J8" s="10"/>
      <c r="K8" s="10"/>
      <c r="L8" s="10"/>
      <c r="M8" s="10"/>
      <c r="N8" s="10"/>
      <c r="O8" s="10"/>
      <c r="P8" s="10"/>
      <c r="Q8" s="10"/>
      <c r="R8" s="11"/>
      <c r="S8" s="7"/>
      <c r="T8" s="14"/>
      <c r="U8" s="14"/>
      <c r="V8" s="14"/>
      <c r="W8" s="14"/>
      <c r="X8" s="14"/>
    </row>
    <row r="9" spans="1:24" ht="12.75">
      <c r="A9" s="12" t="s">
        <v>2</v>
      </c>
      <c r="B9" s="13">
        <v>137</v>
      </c>
      <c r="C9" s="13">
        <v>140</v>
      </c>
      <c r="D9" s="13">
        <v>131</v>
      </c>
      <c r="E9" s="13">
        <v>119</v>
      </c>
      <c r="F9" s="13">
        <v>170</v>
      </c>
      <c r="G9" s="13">
        <v>177</v>
      </c>
      <c r="H9" s="13">
        <v>204</v>
      </c>
      <c r="I9" s="13">
        <v>206</v>
      </c>
      <c r="J9" s="10">
        <v>201</v>
      </c>
      <c r="K9" s="10">
        <v>146</v>
      </c>
      <c r="L9" s="10">
        <v>186</v>
      </c>
      <c r="M9" s="10">
        <v>174</v>
      </c>
      <c r="N9" s="10">
        <v>156</v>
      </c>
      <c r="O9" s="10">
        <v>135</v>
      </c>
      <c r="P9" s="10">
        <v>103</v>
      </c>
      <c r="Q9" s="10">
        <v>113</v>
      </c>
      <c r="R9" s="11">
        <v>137</v>
      </c>
      <c r="S9" s="24">
        <v>99</v>
      </c>
      <c r="T9" s="24">
        <v>126</v>
      </c>
      <c r="U9" s="24">
        <v>112</v>
      </c>
      <c r="V9" s="24">
        <v>57</v>
      </c>
      <c r="W9" s="24">
        <v>51</v>
      </c>
      <c r="X9" s="24">
        <v>41</v>
      </c>
    </row>
    <row r="10" spans="1:24" ht="12.75">
      <c r="A10" s="12" t="s">
        <v>3</v>
      </c>
      <c r="B10" s="13">
        <v>169</v>
      </c>
      <c r="C10" s="13">
        <v>181</v>
      </c>
      <c r="D10" s="13">
        <v>180</v>
      </c>
      <c r="E10" s="13">
        <v>174</v>
      </c>
      <c r="F10" s="13">
        <v>237</v>
      </c>
      <c r="G10" s="13">
        <v>245</v>
      </c>
      <c r="H10" s="13">
        <v>249</v>
      </c>
      <c r="I10" s="13">
        <v>246</v>
      </c>
      <c r="J10" s="10">
        <v>190</v>
      </c>
      <c r="K10" s="10">
        <v>229</v>
      </c>
      <c r="L10" s="10">
        <v>214</v>
      </c>
      <c r="M10" s="10">
        <v>224</v>
      </c>
      <c r="N10" s="10">
        <v>215</v>
      </c>
      <c r="O10" s="10">
        <v>241</v>
      </c>
      <c r="P10" s="10">
        <v>232</v>
      </c>
      <c r="Q10" s="10">
        <v>246</v>
      </c>
      <c r="R10" s="11">
        <v>262</v>
      </c>
      <c r="S10" s="24">
        <v>214</v>
      </c>
      <c r="T10" s="24">
        <v>210</v>
      </c>
      <c r="U10" s="24">
        <v>228</v>
      </c>
      <c r="V10" s="24">
        <v>234</v>
      </c>
      <c r="W10" s="24">
        <v>189</v>
      </c>
      <c r="X10" s="24">
        <v>220</v>
      </c>
    </row>
    <row r="11" spans="1:24" ht="36">
      <c r="A11" s="12" t="s">
        <v>4</v>
      </c>
      <c r="B11" s="13">
        <v>23</v>
      </c>
      <c r="C11" s="13">
        <v>37</v>
      </c>
      <c r="D11" s="13">
        <v>50</v>
      </c>
      <c r="E11" s="13">
        <v>37</v>
      </c>
      <c r="F11" s="13">
        <v>67</v>
      </c>
      <c r="G11" s="13">
        <v>98</v>
      </c>
      <c r="H11" s="13">
        <v>101</v>
      </c>
      <c r="I11" s="13">
        <v>56</v>
      </c>
      <c r="J11" s="10">
        <v>51</v>
      </c>
      <c r="K11" s="10">
        <v>54</v>
      </c>
      <c r="L11" s="10">
        <v>28</v>
      </c>
      <c r="M11" s="10">
        <v>24</v>
      </c>
      <c r="N11" s="10">
        <v>18</v>
      </c>
      <c r="O11" s="10">
        <v>21</v>
      </c>
      <c r="P11" s="10">
        <v>19</v>
      </c>
      <c r="Q11" s="10">
        <v>11</v>
      </c>
      <c r="R11" s="11">
        <v>17</v>
      </c>
      <c r="S11" s="25">
        <v>20</v>
      </c>
      <c r="T11" s="25">
        <v>18</v>
      </c>
      <c r="U11" s="25">
        <v>13</v>
      </c>
      <c r="V11" s="25">
        <v>16</v>
      </c>
      <c r="W11" s="25">
        <v>12</v>
      </c>
      <c r="X11" s="25">
        <v>18</v>
      </c>
    </row>
    <row r="12" spans="1:24" ht="24">
      <c r="A12" s="12" t="s">
        <v>5</v>
      </c>
      <c r="B12" s="13">
        <v>62</v>
      </c>
      <c r="C12" s="13">
        <v>58</v>
      </c>
      <c r="D12" s="13">
        <v>57</v>
      </c>
      <c r="E12" s="13">
        <v>40</v>
      </c>
      <c r="F12" s="13">
        <v>37</v>
      </c>
      <c r="G12" s="13">
        <v>59</v>
      </c>
      <c r="H12" s="13">
        <v>51</v>
      </c>
      <c r="I12" s="13">
        <v>38</v>
      </c>
      <c r="J12" s="10">
        <v>40</v>
      </c>
      <c r="K12" s="10">
        <v>43</v>
      </c>
      <c r="L12" s="10">
        <v>58</v>
      </c>
      <c r="M12" s="10">
        <v>48</v>
      </c>
      <c r="N12" s="10">
        <v>51</v>
      </c>
      <c r="O12" s="10">
        <v>31</v>
      </c>
      <c r="P12" s="10">
        <v>41</v>
      </c>
      <c r="Q12" s="10">
        <v>45</v>
      </c>
      <c r="R12" s="11">
        <v>28</v>
      </c>
      <c r="S12" s="25">
        <v>43</v>
      </c>
      <c r="T12" s="25">
        <v>44</v>
      </c>
      <c r="U12" s="25">
        <v>41</v>
      </c>
      <c r="V12" s="25">
        <v>23</v>
      </c>
      <c r="W12" s="25">
        <v>25</v>
      </c>
      <c r="X12" s="25">
        <v>42</v>
      </c>
    </row>
    <row r="13" spans="1:24" ht="12.75">
      <c r="A13" s="12" t="s">
        <v>6</v>
      </c>
      <c r="B13" s="13">
        <v>22</v>
      </c>
      <c r="C13" s="13">
        <v>41</v>
      </c>
      <c r="D13" s="13">
        <v>22</v>
      </c>
      <c r="E13" s="13">
        <v>30</v>
      </c>
      <c r="F13" s="13">
        <v>42</v>
      </c>
      <c r="G13" s="13">
        <v>47</v>
      </c>
      <c r="H13" s="13">
        <v>67</v>
      </c>
      <c r="I13" s="13">
        <v>34</v>
      </c>
      <c r="J13" s="10">
        <v>26</v>
      </c>
      <c r="K13" s="10">
        <v>24</v>
      </c>
      <c r="L13" s="10">
        <v>12</v>
      </c>
      <c r="M13" s="10">
        <v>25</v>
      </c>
      <c r="N13" s="10">
        <v>39</v>
      </c>
      <c r="O13" s="10">
        <v>32</v>
      </c>
      <c r="P13" s="10">
        <v>33</v>
      </c>
      <c r="Q13" s="10">
        <v>30</v>
      </c>
      <c r="R13" s="11">
        <v>29</v>
      </c>
      <c r="S13" s="25">
        <v>23</v>
      </c>
      <c r="T13" s="25">
        <v>29</v>
      </c>
      <c r="U13" s="25">
        <v>18</v>
      </c>
      <c r="V13" s="25">
        <v>15</v>
      </c>
      <c r="W13" s="25">
        <v>26</v>
      </c>
      <c r="X13" s="25">
        <v>26</v>
      </c>
    </row>
    <row r="14" spans="1:24" ht="24">
      <c r="A14" s="12" t="s">
        <v>7</v>
      </c>
      <c r="B14" s="13">
        <v>69</v>
      </c>
      <c r="C14" s="13">
        <v>68</v>
      </c>
      <c r="D14" s="13">
        <v>61</v>
      </c>
      <c r="E14" s="13">
        <v>53</v>
      </c>
      <c r="F14" s="13">
        <v>55</v>
      </c>
      <c r="G14" s="13">
        <v>84</v>
      </c>
      <c r="H14" s="13">
        <v>62</v>
      </c>
      <c r="I14" s="13">
        <v>32</v>
      </c>
      <c r="J14" s="10">
        <v>36</v>
      </c>
      <c r="K14" s="10">
        <v>38</v>
      </c>
      <c r="L14" s="10">
        <v>32</v>
      </c>
      <c r="M14" s="10">
        <v>43</v>
      </c>
      <c r="N14" s="10">
        <v>35</v>
      </c>
      <c r="O14" s="10">
        <v>23</v>
      </c>
      <c r="P14" s="10">
        <v>32</v>
      </c>
      <c r="Q14" s="10">
        <v>33</v>
      </c>
      <c r="R14" s="11">
        <v>31</v>
      </c>
      <c r="S14" s="25">
        <v>22</v>
      </c>
      <c r="T14" s="25">
        <v>26</v>
      </c>
      <c r="U14" s="25">
        <v>19</v>
      </c>
      <c r="V14" s="25">
        <v>19</v>
      </c>
      <c r="W14" s="25">
        <v>29</v>
      </c>
      <c r="X14" s="25">
        <v>14</v>
      </c>
    </row>
    <row r="15" spans="1:24" ht="12.75">
      <c r="A15" s="12" t="s">
        <v>8</v>
      </c>
      <c r="B15" s="13">
        <v>3</v>
      </c>
      <c r="C15" s="13">
        <v>26</v>
      </c>
      <c r="D15" s="13">
        <v>46</v>
      </c>
      <c r="E15" s="13">
        <v>30</v>
      </c>
      <c r="F15" s="13">
        <v>54</v>
      </c>
      <c r="G15" s="13">
        <v>43</v>
      </c>
      <c r="H15" s="13">
        <v>102</v>
      </c>
      <c r="I15" s="13">
        <v>78</v>
      </c>
      <c r="J15" s="10">
        <v>32</v>
      </c>
      <c r="K15" s="10">
        <v>45</v>
      </c>
      <c r="L15" s="10">
        <v>22</v>
      </c>
      <c r="M15" s="10">
        <v>10</v>
      </c>
      <c r="N15" s="10">
        <v>6</v>
      </c>
      <c r="O15" s="10">
        <v>5</v>
      </c>
      <c r="P15" s="10">
        <v>10</v>
      </c>
      <c r="Q15" s="10">
        <v>19</v>
      </c>
      <c r="R15" s="11">
        <v>12</v>
      </c>
      <c r="S15" s="25">
        <v>22</v>
      </c>
      <c r="T15" s="25">
        <v>35</v>
      </c>
      <c r="U15" s="25">
        <v>34</v>
      </c>
      <c r="V15" s="25">
        <v>29</v>
      </c>
      <c r="W15" s="25">
        <v>17</v>
      </c>
      <c r="X15" s="25">
        <v>14</v>
      </c>
    </row>
    <row r="16" spans="1:24" ht="12.75">
      <c r="A16" s="12" t="s">
        <v>9</v>
      </c>
      <c r="B16" s="13">
        <v>432</v>
      </c>
      <c r="C16" s="13">
        <v>500</v>
      </c>
      <c r="D16" s="13">
        <v>789</v>
      </c>
      <c r="E16" s="13">
        <v>723</v>
      </c>
      <c r="F16" s="13">
        <v>1213</v>
      </c>
      <c r="G16" s="13">
        <v>1783</v>
      </c>
      <c r="H16" s="13">
        <v>1895</v>
      </c>
      <c r="I16" s="13">
        <v>1120</v>
      </c>
      <c r="J16" s="10">
        <v>857</v>
      </c>
      <c r="K16" s="10">
        <v>647</v>
      </c>
      <c r="L16" s="10">
        <v>447</v>
      </c>
      <c r="M16" s="10">
        <v>384</v>
      </c>
      <c r="N16" s="10">
        <v>403</v>
      </c>
      <c r="O16" s="10">
        <v>379</v>
      </c>
      <c r="P16" s="10">
        <v>319</v>
      </c>
      <c r="Q16" s="10">
        <v>262</v>
      </c>
      <c r="R16" s="11">
        <v>248</v>
      </c>
      <c r="S16" s="25">
        <v>272</v>
      </c>
      <c r="T16" s="25">
        <v>236</v>
      </c>
      <c r="U16" s="25">
        <v>258</v>
      </c>
      <c r="V16" s="25">
        <v>210</v>
      </c>
      <c r="W16" s="25">
        <v>209</v>
      </c>
      <c r="X16" s="25">
        <v>188</v>
      </c>
    </row>
    <row r="17" spans="1:24" ht="12.75">
      <c r="A17" s="12" t="s">
        <v>10</v>
      </c>
      <c r="B17" s="13">
        <v>18</v>
      </c>
      <c r="C17" s="13">
        <v>37</v>
      </c>
      <c r="D17" s="13">
        <v>49</v>
      </c>
      <c r="E17" s="13">
        <v>54</v>
      </c>
      <c r="F17" s="13">
        <v>66</v>
      </c>
      <c r="G17" s="13">
        <v>78</v>
      </c>
      <c r="H17" s="13">
        <v>125</v>
      </c>
      <c r="I17" s="13">
        <v>56</v>
      </c>
      <c r="J17" s="10">
        <v>45</v>
      </c>
      <c r="K17" s="10">
        <v>59</v>
      </c>
      <c r="L17" s="10">
        <v>18</v>
      </c>
      <c r="M17" s="10">
        <v>9</v>
      </c>
      <c r="N17" s="10">
        <v>26</v>
      </c>
      <c r="O17" s="10">
        <v>24</v>
      </c>
      <c r="P17" s="10">
        <v>19</v>
      </c>
      <c r="Q17" s="10">
        <v>21</v>
      </c>
      <c r="R17" s="11">
        <v>14</v>
      </c>
      <c r="S17" s="25">
        <v>20</v>
      </c>
      <c r="T17" s="25">
        <v>4</v>
      </c>
      <c r="U17" s="25">
        <v>15</v>
      </c>
      <c r="V17" s="25">
        <v>7</v>
      </c>
      <c r="W17" s="25">
        <v>6</v>
      </c>
      <c r="X17" s="25">
        <v>10</v>
      </c>
    </row>
    <row r="18" spans="1:24" ht="12.75" customHeight="1">
      <c r="A18" s="12" t="s">
        <v>11</v>
      </c>
      <c r="B18" s="13">
        <v>15</v>
      </c>
      <c r="C18" s="13">
        <v>16</v>
      </c>
      <c r="D18" s="13">
        <v>20</v>
      </c>
      <c r="E18" s="13">
        <v>29</v>
      </c>
      <c r="F18" s="13">
        <v>29</v>
      </c>
      <c r="G18" s="13">
        <v>49</v>
      </c>
      <c r="H18" s="13">
        <v>53</v>
      </c>
      <c r="I18" s="13">
        <v>41</v>
      </c>
      <c r="J18" s="10">
        <v>22</v>
      </c>
      <c r="K18" s="10">
        <v>38</v>
      </c>
      <c r="L18" s="10">
        <v>29</v>
      </c>
      <c r="M18" s="10">
        <v>31</v>
      </c>
      <c r="N18" s="10">
        <v>24</v>
      </c>
      <c r="O18" s="10">
        <v>17</v>
      </c>
      <c r="P18" s="10">
        <v>18</v>
      </c>
      <c r="Q18" s="10">
        <v>18</v>
      </c>
      <c r="R18" s="11">
        <v>21</v>
      </c>
      <c r="S18" s="25">
        <v>18</v>
      </c>
      <c r="T18" s="25">
        <v>12</v>
      </c>
      <c r="U18" s="25">
        <v>18</v>
      </c>
      <c r="V18" s="25">
        <v>19</v>
      </c>
      <c r="W18" s="25">
        <v>15</v>
      </c>
      <c r="X18" s="25">
        <v>13</v>
      </c>
    </row>
    <row r="19" spans="1:24" ht="24">
      <c r="A19" s="12" t="s">
        <v>12</v>
      </c>
      <c r="B19" s="13">
        <v>85</v>
      </c>
      <c r="C19" s="13">
        <v>106</v>
      </c>
      <c r="D19" s="13">
        <v>68</v>
      </c>
      <c r="E19" s="13">
        <v>92</v>
      </c>
      <c r="F19" s="13">
        <v>155</v>
      </c>
      <c r="G19" s="13">
        <v>145</v>
      </c>
      <c r="H19" s="13">
        <v>188</v>
      </c>
      <c r="I19" s="13">
        <v>133</v>
      </c>
      <c r="J19" s="10">
        <v>125</v>
      </c>
      <c r="K19" s="10">
        <v>126</v>
      </c>
      <c r="L19" s="10">
        <v>122</v>
      </c>
      <c r="M19" s="10">
        <v>109</v>
      </c>
      <c r="N19" s="10">
        <v>115</v>
      </c>
      <c r="O19" s="10">
        <v>137</v>
      </c>
      <c r="P19" s="10">
        <v>126</v>
      </c>
      <c r="Q19" s="10">
        <v>106</v>
      </c>
      <c r="R19" s="11">
        <v>68</v>
      </c>
      <c r="S19" s="25">
        <v>89</v>
      </c>
      <c r="T19" s="25">
        <v>82</v>
      </c>
      <c r="U19" s="25">
        <v>92</v>
      </c>
      <c r="V19" s="25">
        <v>68</v>
      </c>
      <c r="W19" s="25">
        <v>110</v>
      </c>
      <c r="X19" s="25">
        <v>103</v>
      </c>
    </row>
    <row r="20" spans="1:24" ht="18.75" customHeight="1">
      <c r="A20" s="12" t="s">
        <v>14</v>
      </c>
      <c r="B20" s="13">
        <v>77</v>
      </c>
      <c r="C20" s="13">
        <v>102</v>
      </c>
      <c r="D20" s="13">
        <v>120</v>
      </c>
      <c r="E20" s="13">
        <v>130</v>
      </c>
      <c r="F20" s="13">
        <v>103</v>
      </c>
      <c r="G20" s="13">
        <v>117</v>
      </c>
      <c r="H20" s="13">
        <v>131</v>
      </c>
      <c r="I20" s="13">
        <v>102</v>
      </c>
      <c r="J20" s="10">
        <v>103</v>
      </c>
      <c r="K20" s="10">
        <v>109</v>
      </c>
      <c r="L20" s="10">
        <v>88</v>
      </c>
      <c r="M20" s="10">
        <v>82</v>
      </c>
      <c r="N20" s="10">
        <v>67</v>
      </c>
      <c r="O20" s="10">
        <v>58</v>
      </c>
      <c r="P20" s="10">
        <v>53</v>
      </c>
      <c r="Q20" s="10">
        <v>46</v>
      </c>
      <c r="R20" s="11">
        <v>35</v>
      </c>
      <c r="S20" s="25">
        <v>52</v>
      </c>
      <c r="T20" s="25">
        <v>38</v>
      </c>
      <c r="U20" s="25">
        <v>35</v>
      </c>
      <c r="V20" s="25">
        <v>32</v>
      </c>
      <c r="W20" s="25">
        <v>36</v>
      </c>
      <c r="X20" s="25">
        <v>33</v>
      </c>
    </row>
    <row r="21" spans="1:24" ht="12.75" customHeight="1">
      <c r="A21" s="42" t="s">
        <v>13</v>
      </c>
      <c r="B21" s="34" t="s">
        <v>16</v>
      </c>
      <c r="C21" s="34">
        <v>1</v>
      </c>
      <c r="D21" s="34">
        <v>2</v>
      </c>
      <c r="E21" s="34">
        <v>2</v>
      </c>
      <c r="F21" s="34" t="s">
        <v>16</v>
      </c>
      <c r="G21" s="34">
        <v>6</v>
      </c>
      <c r="H21" s="34">
        <v>1</v>
      </c>
      <c r="I21" s="34">
        <v>1</v>
      </c>
      <c r="J21" s="35">
        <v>2</v>
      </c>
      <c r="K21" s="35">
        <v>1</v>
      </c>
      <c r="L21" s="35">
        <v>1</v>
      </c>
      <c r="M21" s="35">
        <v>2</v>
      </c>
      <c r="N21" s="35">
        <v>1</v>
      </c>
      <c r="O21" s="35">
        <v>1</v>
      </c>
      <c r="P21" s="36" t="s">
        <v>16</v>
      </c>
      <c r="Q21" s="36" t="s">
        <v>16</v>
      </c>
      <c r="R21" s="37">
        <v>1</v>
      </c>
      <c r="S21" s="31" t="s">
        <v>16</v>
      </c>
      <c r="T21" s="40" t="s">
        <v>16</v>
      </c>
      <c r="U21" s="40" t="s">
        <v>16</v>
      </c>
      <c r="V21" s="40" t="s">
        <v>16</v>
      </c>
      <c r="W21" s="40" t="s">
        <v>16</v>
      </c>
      <c r="X21" s="40" t="s">
        <v>16</v>
      </c>
    </row>
    <row r="22" spans="1:24" ht="18" customHeight="1">
      <c r="A22" s="48" t="s">
        <v>18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/>
    </row>
    <row r="23" spans="1:24" ht="12.75">
      <c r="A23" s="43" t="s">
        <v>0</v>
      </c>
      <c r="B23" s="38">
        <f>PRODUCT(B7/14.2467)</f>
        <v>79.87814722005797</v>
      </c>
      <c r="C23" s="38">
        <f>PRODUCT(C7/14.3003)</f>
        <v>93.70432788123325</v>
      </c>
      <c r="D23" s="38">
        <f>PRODUCT(D7/14.3568)</f>
        <v>112.90816895129834</v>
      </c>
      <c r="E23" s="38">
        <f>PRODUCT(E7/14.3574)</f>
        <v>107.26176048588184</v>
      </c>
      <c r="F23" s="38">
        <f>PRODUCT(F7/14.324)</f>
        <v>157.63753141580565</v>
      </c>
      <c r="G23" s="38">
        <f>PRODUCT(G7/14.2104)</f>
        <v>209.0018577942915</v>
      </c>
      <c r="H23" s="38">
        <f>PRODUCT(H7/14.077)</f>
        <v>231.93862328621154</v>
      </c>
      <c r="I23" s="38">
        <f>PRODUCT(I7/14.0509)</f>
        <v>154.15382644528108</v>
      </c>
      <c r="J23" s="38">
        <f>PRODUCT(J7/14.0674)</f>
        <v>124.25892489017161</v>
      </c>
      <c r="K23" s="38">
        <f>PRODUCT(K7/14.0569)</f>
        <v>112.04461865702964</v>
      </c>
      <c r="L23" s="38">
        <f>PRODUCT(L7/13.9913)</f>
        <v>91.12805815042205</v>
      </c>
      <c r="M23" s="38">
        <f>PRODUCT(M7/13.8376)</f>
        <v>85.2749031623981</v>
      </c>
      <c r="N23" s="38">
        <f>PRODUCT(N7/13.644)</f>
        <v>85.89856347112284</v>
      </c>
      <c r="O23" s="38">
        <f>PRODUCT(O7/13.4412)</f>
        <v>83.69788411748951</v>
      </c>
      <c r="P23" s="38">
        <f>PRODUCT(P7/13.2225)</f>
        <v>77.89752316127813</v>
      </c>
      <c r="Q23" s="38">
        <f>PRODUCT(Q7/12.9936)</f>
        <v>74.80605836719616</v>
      </c>
      <c r="R23" s="32">
        <f>PRODUCT(R7/12.7663)</f>
        <v>72.06473292966639</v>
      </c>
      <c r="S23" s="32">
        <f>PRODUCT(S7/12.5655)</f>
        <v>72.73884843420477</v>
      </c>
      <c r="T23" s="33">
        <v>71.8</v>
      </c>
      <c r="U23" s="33">
        <v>74.5</v>
      </c>
      <c r="V23" s="33">
        <v>62.5</v>
      </c>
      <c r="W23" s="41">
        <v>63</v>
      </c>
      <c r="X23" s="41">
        <v>64.5</v>
      </c>
    </row>
    <row r="24" spans="1:24" ht="12.75">
      <c r="A24" s="8" t="s">
        <v>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"/>
      <c r="O24" s="7"/>
      <c r="P24" s="7"/>
      <c r="Q24" s="7"/>
      <c r="R24" s="26"/>
      <c r="S24" s="23"/>
      <c r="T24" s="23"/>
      <c r="U24" s="23"/>
      <c r="V24" s="23"/>
      <c r="W24" s="23"/>
      <c r="X24" s="23"/>
    </row>
    <row r="25" spans="1:24" ht="12.75">
      <c r="A25" s="12" t="s">
        <v>2</v>
      </c>
      <c r="B25" s="16">
        <f aca="true" t="shared" si="0" ref="B25:B36">PRODUCT(B9/14.2467)</f>
        <v>9.616262011553552</v>
      </c>
      <c r="C25" s="16">
        <f aca="true" t="shared" si="1" ref="C25:C37">PRODUCT(C9/14.3003)</f>
        <v>9.790004405501982</v>
      </c>
      <c r="D25" s="16">
        <f aca="true" t="shared" si="2" ref="D25:D37">PRODUCT(D9/14.3568)</f>
        <v>9.124596010252981</v>
      </c>
      <c r="E25" s="16">
        <f aca="true" t="shared" si="3" ref="E25:E37">PRODUCT(E9/14.3574)</f>
        <v>8.288408764818142</v>
      </c>
      <c r="F25" s="16">
        <f aca="true" t="shared" si="4" ref="F25:F36">PRODUCT(F9/14.324)</f>
        <v>11.868193242111142</v>
      </c>
      <c r="G25" s="16">
        <f aca="true" t="shared" si="5" ref="G25:G37">PRODUCT(G9/14.2104)</f>
        <v>12.45566627258909</v>
      </c>
      <c r="H25" s="16">
        <f aca="true" t="shared" si="6" ref="H25:H37">PRODUCT(H9/14.077)</f>
        <v>14.491724088939405</v>
      </c>
      <c r="I25" s="16">
        <f aca="true" t="shared" si="7" ref="I25:I37">PRODUCT(I9/14.0509)</f>
        <v>14.660982570511496</v>
      </c>
      <c r="J25" s="16">
        <f aca="true" t="shared" si="8" ref="J25:J37">PRODUCT(J9/14.0674)</f>
        <v>14.288354635540328</v>
      </c>
      <c r="K25" s="16">
        <f aca="true" t="shared" si="9" ref="K25:K37">PRODUCT(K9/14.0569)</f>
        <v>10.386358300905604</v>
      </c>
      <c r="L25" s="16">
        <f aca="true" t="shared" si="10" ref="L25:L37">PRODUCT(L9/13.9913)</f>
        <v>13.293975541943922</v>
      </c>
      <c r="M25" s="16">
        <f aca="true" t="shared" si="11" ref="M25:M37">PRODUCT(M9/13.8376)</f>
        <v>12.574434873099381</v>
      </c>
      <c r="N25" s="16">
        <f aca="true" t="shared" si="12" ref="N25:N37">PRODUCT(N9/13.644)</f>
        <v>11.433597185576078</v>
      </c>
      <c r="O25" s="16">
        <f aca="true" t="shared" si="13" ref="O25:O37">PRODUCT(O9/13.4412)</f>
        <v>10.043746094098742</v>
      </c>
      <c r="P25" s="16">
        <f aca="true" t="shared" si="14" ref="P25:P36">PRODUCT(P9/13.2225)</f>
        <v>7.789752316127812</v>
      </c>
      <c r="Q25" s="16">
        <f aca="true" t="shared" si="15" ref="Q25:Q36">PRODUCT(Q9/12.9936)</f>
        <v>8.696589090013545</v>
      </c>
      <c r="R25" s="27">
        <f aca="true" t="shared" si="16" ref="R25:R37">PRODUCT(R9/12.7663)</f>
        <v>10.73137870800467</v>
      </c>
      <c r="S25" s="27">
        <f aca="true" t="shared" si="17" ref="S25:S36">PRODUCT(S9/12.5655)</f>
        <v>7.878715530619553</v>
      </c>
      <c r="T25" s="23">
        <v>10.2</v>
      </c>
      <c r="U25" s="23">
        <v>9.2</v>
      </c>
      <c r="V25" s="23">
        <v>4.7</v>
      </c>
      <c r="W25" s="23">
        <v>4.3</v>
      </c>
      <c r="X25" s="23">
        <v>3.6</v>
      </c>
    </row>
    <row r="26" spans="1:24" ht="12.75">
      <c r="A26" s="12" t="s">
        <v>3</v>
      </c>
      <c r="B26" s="16">
        <f t="shared" si="0"/>
        <v>11.862396204033214</v>
      </c>
      <c r="C26" s="16">
        <f t="shared" si="1"/>
        <v>12.657077124256135</v>
      </c>
      <c r="D26" s="16">
        <f t="shared" si="2"/>
        <v>12.537612838515546</v>
      </c>
      <c r="E26" s="16">
        <f t="shared" si="3"/>
        <v>12.119185925028209</v>
      </c>
      <c r="F26" s="16">
        <f t="shared" si="4"/>
        <v>16.545657637531416</v>
      </c>
      <c r="G26" s="16">
        <f t="shared" si="5"/>
        <v>17.24089399313179</v>
      </c>
      <c r="H26" s="16">
        <f t="shared" si="6"/>
        <v>17.6884279320878</v>
      </c>
      <c r="I26" s="16">
        <f t="shared" si="7"/>
        <v>17.50777530264965</v>
      </c>
      <c r="J26" s="16">
        <f t="shared" si="8"/>
        <v>13.50640487936648</v>
      </c>
      <c r="K26" s="16">
        <f t="shared" si="9"/>
        <v>16.290931855530022</v>
      </c>
      <c r="L26" s="16">
        <f t="shared" si="10"/>
        <v>15.295219171913974</v>
      </c>
      <c r="M26" s="16">
        <f t="shared" si="11"/>
        <v>16.187778227438283</v>
      </c>
      <c r="N26" s="16">
        <f t="shared" si="12"/>
        <v>15.75784227499267</v>
      </c>
      <c r="O26" s="16">
        <f t="shared" si="13"/>
        <v>17.929946730946643</v>
      </c>
      <c r="P26" s="16">
        <f t="shared" si="14"/>
        <v>17.54584987710342</v>
      </c>
      <c r="Q26" s="16">
        <f t="shared" si="15"/>
        <v>18.932397487994088</v>
      </c>
      <c r="R26" s="27">
        <f t="shared" si="16"/>
        <v>20.522782638665863</v>
      </c>
      <c r="S26" s="27">
        <f t="shared" si="17"/>
        <v>17.030758823763477</v>
      </c>
      <c r="T26" s="28">
        <v>17</v>
      </c>
      <c r="U26" s="23">
        <v>18.7</v>
      </c>
      <c r="V26" s="23">
        <v>19.4</v>
      </c>
      <c r="W26" s="23">
        <v>15.8</v>
      </c>
      <c r="X26" s="23">
        <v>19.1</v>
      </c>
    </row>
    <row r="27" spans="1:24" ht="36">
      <c r="A27" s="12" t="s">
        <v>4</v>
      </c>
      <c r="B27" s="16">
        <f t="shared" si="0"/>
        <v>1.614408950844757</v>
      </c>
      <c r="C27" s="16">
        <f t="shared" si="1"/>
        <v>2.587358307168381</v>
      </c>
      <c r="D27" s="16">
        <f t="shared" si="2"/>
        <v>3.4826702329209853</v>
      </c>
      <c r="E27" s="16">
        <f t="shared" si="3"/>
        <v>2.5770682714140443</v>
      </c>
      <c r="F27" s="16">
        <f t="shared" si="4"/>
        <v>4.677464395420274</v>
      </c>
      <c r="G27" s="16">
        <f t="shared" si="5"/>
        <v>6.896357597252717</v>
      </c>
      <c r="H27" s="16">
        <f t="shared" si="6"/>
        <v>7.174824181288627</v>
      </c>
      <c r="I27" s="16">
        <f t="shared" si="7"/>
        <v>3.9855098249934167</v>
      </c>
      <c r="J27" s="16">
        <f t="shared" si="8"/>
        <v>3.6254034149878445</v>
      </c>
      <c r="K27" s="16">
        <f t="shared" si="9"/>
        <v>3.8415297825267305</v>
      </c>
      <c r="L27" s="16">
        <f t="shared" si="10"/>
        <v>2.0012436299700527</v>
      </c>
      <c r="M27" s="16">
        <f t="shared" si="11"/>
        <v>1.7344048100826732</v>
      </c>
      <c r="N27" s="16">
        <f t="shared" si="12"/>
        <v>1.3192612137203166</v>
      </c>
      <c r="O27" s="16">
        <f t="shared" si="13"/>
        <v>1.5623605035264707</v>
      </c>
      <c r="P27" s="16">
        <f t="shared" si="14"/>
        <v>1.4369446020041596</v>
      </c>
      <c r="Q27" s="16">
        <f t="shared" si="15"/>
        <v>0.8465706193818495</v>
      </c>
      <c r="R27" s="27">
        <f t="shared" si="16"/>
        <v>1.3316309345699224</v>
      </c>
      <c r="S27" s="27">
        <f t="shared" si="17"/>
        <v>1.5916597031554653</v>
      </c>
      <c r="T27" s="23">
        <v>1.5</v>
      </c>
      <c r="U27" s="23">
        <v>1.1</v>
      </c>
      <c r="V27" s="23">
        <v>1.3</v>
      </c>
      <c r="W27" s="28">
        <v>1</v>
      </c>
      <c r="X27" s="28">
        <v>1.6</v>
      </c>
    </row>
    <row r="28" spans="1:24" ht="24">
      <c r="A28" s="12" t="s">
        <v>5</v>
      </c>
      <c r="B28" s="16">
        <f t="shared" si="0"/>
        <v>4.351884997929345</v>
      </c>
      <c r="C28" s="16">
        <f t="shared" si="1"/>
        <v>4.055858967993679</v>
      </c>
      <c r="D28" s="16">
        <f t="shared" si="2"/>
        <v>3.9702440655299234</v>
      </c>
      <c r="E28" s="16">
        <f t="shared" si="3"/>
        <v>2.786019752880048</v>
      </c>
      <c r="F28" s="16">
        <f t="shared" si="4"/>
        <v>2.583077352694778</v>
      </c>
      <c r="G28" s="16">
        <f t="shared" si="5"/>
        <v>4.151888757529696</v>
      </c>
      <c r="H28" s="16">
        <f t="shared" si="6"/>
        <v>3.622931022234851</v>
      </c>
      <c r="I28" s="16">
        <f t="shared" si="7"/>
        <v>2.704453095531247</v>
      </c>
      <c r="J28" s="16">
        <f t="shared" si="8"/>
        <v>2.8434536588139956</v>
      </c>
      <c r="K28" s="16">
        <f t="shared" si="9"/>
        <v>3.058995937937952</v>
      </c>
      <c r="L28" s="16">
        <f>PRODUCT(L12/13.9913)</f>
        <v>4.145433233509395</v>
      </c>
      <c r="M28" s="16">
        <f t="shared" si="11"/>
        <v>3.4688096201653464</v>
      </c>
      <c r="N28" s="16">
        <f t="shared" si="12"/>
        <v>3.737906772207564</v>
      </c>
      <c r="O28" s="16">
        <f t="shared" si="13"/>
        <v>2.306341695681933</v>
      </c>
      <c r="P28" s="16">
        <f t="shared" si="14"/>
        <v>3.10077519379845</v>
      </c>
      <c r="Q28" s="16">
        <f t="shared" si="15"/>
        <v>3.463243442925748</v>
      </c>
      <c r="R28" s="27">
        <f t="shared" si="16"/>
        <v>2.1932744804681077</v>
      </c>
      <c r="S28" s="27">
        <f t="shared" si="17"/>
        <v>3.4220683617842504</v>
      </c>
      <c r="T28" s="23">
        <v>3.6</v>
      </c>
      <c r="U28" s="23">
        <v>3.4</v>
      </c>
      <c r="V28" s="23">
        <v>1.9</v>
      </c>
      <c r="W28" s="23">
        <v>2.1</v>
      </c>
      <c r="X28" s="23">
        <v>3.6</v>
      </c>
    </row>
    <row r="29" spans="1:24" ht="12.75">
      <c r="A29" s="12" t="s">
        <v>6</v>
      </c>
      <c r="B29" s="16">
        <f t="shared" si="0"/>
        <v>1.5442172573297674</v>
      </c>
      <c r="C29" s="16">
        <f t="shared" si="1"/>
        <v>2.867072718754152</v>
      </c>
      <c r="D29" s="16">
        <f t="shared" si="2"/>
        <v>1.5323749024852336</v>
      </c>
      <c r="E29" s="16">
        <f t="shared" si="3"/>
        <v>2.0895148146600357</v>
      </c>
      <c r="F29" s="16">
        <f t="shared" si="4"/>
        <v>2.932141859815694</v>
      </c>
      <c r="G29" s="16">
        <f t="shared" si="5"/>
        <v>3.3074368068456903</v>
      </c>
      <c r="H29" s="16">
        <f t="shared" si="6"/>
        <v>4.759536833132059</v>
      </c>
      <c r="I29" s="16">
        <f t="shared" si="7"/>
        <v>2.4197738223174317</v>
      </c>
      <c r="J29" s="16">
        <f t="shared" si="8"/>
        <v>1.8482448782290972</v>
      </c>
      <c r="K29" s="16">
        <f t="shared" si="9"/>
        <v>1.7073465700118802</v>
      </c>
      <c r="L29" s="16">
        <f t="shared" si="10"/>
        <v>0.8576758414157368</v>
      </c>
      <c r="M29" s="16">
        <f t="shared" si="11"/>
        <v>1.8066716771694513</v>
      </c>
      <c r="N29" s="16">
        <f t="shared" si="12"/>
        <v>2.8583992963940195</v>
      </c>
      <c r="O29" s="16">
        <f t="shared" si="13"/>
        <v>2.3807398148974794</v>
      </c>
      <c r="P29" s="16">
        <f t="shared" si="14"/>
        <v>2.495745887691435</v>
      </c>
      <c r="Q29" s="16">
        <f t="shared" si="15"/>
        <v>2.3088289619504985</v>
      </c>
      <c r="R29" s="27">
        <f t="shared" si="16"/>
        <v>2.271605711913397</v>
      </c>
      <c r="S29" s="27">
        <f t="shared" si="17"/>
        <v>1.830408658628785</v>
      </c>
      <c r="T29" s="23">
        <v>2.3</v>
      </c>
      <c r="U29" s="23">
        <v>1.5</v>
      </c>
      <c r="V29" s="23">
        <v>1.2</v>
      </c>
      <c r="W29" s="23">
        <v>2.2</v>
      </c>
      <c r="X29" s="23">
        <v>2.3</v>
      </c>
    </row>
    <row r="30" spans="1:24" ht="24">
      <c r="A30" s="12" t="s">
        <v>7</v>
      </c>
      <c r="B30" s="16">
        <f t="shared" si="0"/>
        <v>4.843226852534271</v>
      </c>
      <c r="C30" s="16">
        <f t="shared" si="1"/>
        <v>4.755144996958106</v>
      </c>
      <c r="D30" s="16">
        <f t="shared" si="2"/>
        <v>4.248857684163602</v>
      </c>
      <c r="E30" s="16">
        <f t="shared" si="3"/>
        <v>3.6914761725660634</v>
      </c>
      <c r="F30" s="16">
        <f t="shared" si="4"/>
        <v>3.8397095783300754</v>
      </c>
      <c r="G30" s="16">
        <f t="shared" si="5"/>
        <v>5.911163654788043</v>
      </c>
      <c r="H30" s="16">
        <f t="shared" si="6"/>
        <v>4.4043475172266815</v>
      </c>
      <c r="I30" s="16">
        <f t="shared" si="7"/>
        <v>2.277434185710524</v>
      </c>
      <c r="J30" s="16">
        <f t="shared" si="8"/>
        <v>2.559108292932596</v>
      </c>
      <c r="K30" s="16">
        <f t="shared" si="9"/>
        <v>2.703298735852144</v>
      </c>
      <c r="L30" s="16">
        <f t="shared" si="10"/>
        <v>2.2871355771086317</v>
      </c>
      <c r="M30" s="16">
        <f t="shared" si="11"/>
        <v>3.107475284731456</v>
      </c>
      <c r="N30" s="16">
        <f t="shared" si="12"/>
        <v>2.5652301377895044</v>
      </c>
      <c r="O30" s="16">
        <f t="shared" si="13"/>
        <v>1.7111567419575633</v>
      </c>
      <c r="P30" s="16">
        <f t="shared" si="14"/>
        <v>2.420117224428058</v>
      </c>
      <c r="Q30" s="16">
        <f t="shared" si="15"/>
        <v>2.5397118581455485</v>
      </c>
      <c r="R30" s="27">
        <f t="shared" si="16"/>
        <v>2.4282681748039763</v>
      </c>
      <c r="S30" s="27">
        <f t="shared" si="17"/>
        <v>1.750825673471012</v>
      </c>
      <c r="T30" s="23">
        <v>2.1</v>
      </c>
      <c r="U30" s="23">
        <v>1.6</v>
      </c>
      <c r="V30" s="23">
        <v>1.6</v>
      </c>
      <c r="W30" s="23">
        <v>2.4</v>
      </c>
      <c r="X30" s="23">
        <v>1.2</v>
      </c>
    </row>
    <row r="31" spans="1:24" ht="12.75">
      <c r="A31" s="12" t="s">
        <v>8</v>
      </c>
      <c r="B31" s="16">
        <f t="shared" si="0"/>
        <v>0.2105750805449683</v>
      </c>
      <c r="C31" s="16">
        <f t="shared" si="1"/>
        <v>1.818143675307511</v>
      </c>
      <c r="D31" s="16">
        <f t="shared" si="2"/>
        <v>3.2040566142873064</v>
      </c>
      <c r="E31" s="16">
        <f t="shared" si="3"/>
        <v>2.0895148146600357</v>
      </c>
      <c r="F31" s="16">
        <f t="shared" si="4"/>
        <v>3.7698966769058924</v>
      </c>
      <c r="G31" s="16">
        <f t="shared" si="5"/>
        <v>3.025952823284355</v>
      </c>
      <c r="H31" s="16">
        <f t="shared" si="6"/>
        <v>7.245862044469702</v>
      </c>
      <c r="I31" s="16">
        <f t="shared" si="7"/>
        <v>5.551245827669402</v>
      </c>
      <c r="J31" s="16">
        <f t="shared" si="8"/>
        <v>2.2747629270511966</v>
      </c>
      <c r="K31" s="16">
        <f t="shared" si="9"/>
        <v>3.2012748187722755</v>
      </c>
      <c r="L31" s="16">
        <f t="shared" si="10"/>
        <v>1.5724057092621844</v>
      </c>
      <c r="M31" s="16">
        <f t="shared" si="11"/>
        <v>0.7226686708677805</v>
      </c>
      <c r="N31" s="16">
        <f t="shared" si="12"/>
        <v>0.4397537379067722</v>
      </c>
      <c r="O31" s="16">
        <f t="shared" si="13"/>
        <v>0.37199059607773116</v>
      </c>
      <c r="P31" s="16">
        <f t="shared" si="14"/>
        <v>0.7562866326337682</v>
      </c>
      <c r="Q31" s="16">
        <f t="shared" si="15"/>
        <v>1.462258342568649</v>
      </c>
      <c r="R31" s="27">
        <f t="shared" si="16"/>
        <v>0.9399747773434747</v>
      </c>
      <c r="S31" s="27">
        <f t="shared" si="17"/>
        <v>1.750825673471012</v>
      </c>
      <c r="T31" s="23">
        <v>2.8</v>
      </c>
      <c r="U31" s="23">
        <v>2.8</v>
      </c>
      <c r="V31" s="23">
        <v>2.4</v>
      </c>
      <c r="W31" s="23">
        <v>1.4</v>
      </c>
      <c r="X31" s="23">
        <v>1.2</v>
      </c>
    </row>
    <row r="32" spans="1:24" ht="12.75">
      <c r="A32" s="12" t="s">
        <v>9</v>
      </c>
      <c r="B32" s="16">
        <f t="shared" si="0"/>
        <v>30.322811598475436</v>
      </c>
      <c r="C32" s="16">
        <f t="shared" si="1"/>
        <v>34.96430144822136</v>
      </c>
      <c r="D32" s="16">
        <f t="shared" si="2"/>
        <v>54.95653627549315</v>
      </c>
      <c r="E32" s="16">
        <f t="shared" si="3"/>
        <v>50.35730703330687</v>
      </c>
      <c r="F32" s="16">
        <f t="shared" si="4"/>
        <v>84.68304942753421</v>
      </c>
      <c r="G32" s="16">
        <f t="shared" si="5"/>
        <v>125.47148567246523</v>
      </c>
      <c r="H32" s="16">
        <f t="shared" si="6"/>
        <v>134.6167507281381</v>
      </c>
      <c r="I32" s="16">
        <f t="shared" si="7"/>
        <v>79.71019649986833</v>
      </c>
      <c r="J32" s="16">
        <f t="shared" si="8"/>
        <v>60.92099464008986</v>
      </c>
      <c r="K32" s="16">
        <f t="shared" si="9"/>
        <v>46.0272179499036</v>
      </c>
      <c r="L32" s="16">
        <f t="shared" si="10"/>
        <v>31.948425092736198</v>
      </c>
      <c r="M32" s="16">
        <f t="shared" si="11"/>
        <v>27.75047696132277</v>
      </c>
      <c r="N32" s="16">
        <f t="shared" si="12"/>
        <v>29.536792729404866</v>
      </c>
      <c r="O32" s="16">
        <f t="shared" si="13"/>
        <v>28.19688718269202</v>
      </c>
      <c r="P32" s="16">
        <f t="shared" si="14"/>
        <v>24.125543581017205</v>
      </c>
      <c r="Q32" s="16">
        <f t="shared" si="15"/>
        <v>20.16377293436769</v>
      </c>
      <c r="R32" s="27">
        <f t="shared" si="16"/>
        <v>19.42614539843181</v>
      </c>
      <c r="S32" s="27">
        <f t="shared" si="17"/>
        <v>21.64657196291433</v>
      </c>
      <c r="T32" s="23">
        <v>19.1</v>
      </c>
      <c r="U32" s="23">
        <v>21.1</v>
      </c>
      <c r="V32" s="23">
        <v>17.4</v>
      </c>
      <c r="W32" s="23">
        <v>17.5</v>
      </c>
      <c r="X32" s="23">
        <v>16.3</v>
      </c>
    </row>
    <row r="33" spans="1:24" ht="12.75">
      <c r="A33" s="12" t="s">
        <v>10</v>
      </c>
      <c r="B33" s="16">
        <f t="shared" si="0"/>
        <v>1.26345048326981</v>
      </c>
      <c r="C33" s="16">
        <f t="shared" si="1"/>
        <v>2.587358307168381</v>
      </c>
      <c r="D33" s="16">
        <f t="shared" si="2"/>
        <v>3.4130168282625655</v>
      </c>
      <c r="E33" s="16">
        <f t="shared" si="3"/>
        <v>3.7611266663880647</v>
      </c>
      <c r="F33" s="16">
        <f t="shared" si="4"/>
        <v>4.607651493996091</v>
      </c>
      <c r="G33" s="16">
        <f t="shared" si="5"/>
        <v>5.48893767944604</v>
      </c>
      <c r="H33" s="16">
        <f t="shared" si="6"/>
        <v>8.879732897634439</v>
      </c>
      <c r="I33" s="16">
        <f t="shared" si="7"/>
        <v>3.9855098249934167</v>
      </c>
      <c r="J33" s="16">
        <f t="shared" si="8"/>
        <v>3.198885366165745</v>
      </c>
      <c r="K33" s="16">
        <f t="shared" si="9"/>
        <v>4.197226984612539</v>
      </c>
      <c r="L33" s="16">
        <f t="shared" si="10"/>
        <v>1.2865137621236054</v>
      </c>
      <c r="M33" s="16">
        <f t="shared" si="11"/>
        <v>0.6504018037810024</v>
      </c>
      <c r="N33" s="16">
        <f t="shared" si="12"/>
        <v>1.9055995309293463</v>
      </c>
      <c r="O33" s="16">
        <f t="shared" si="13"/>
        <v>1.7855548611731096</v>
      </c>
      <c r="P33" s="16">
        <f t="shared" si="14"/>
        <v>1.4369446020041596</v>
      </c>
      <c r="Q33" s="16">
        <f t="shared" si="15"/>
        <v>1.616180273365349</v>
      </c>
      <c r="R33" s="27">
        <f t="shared" si="16"/>
        <v>1.0966372402340538</v>
      </c>
      <c r="S33" s="27">
        <f t="shared" si="17"/>
        <v>1.5916597031554653</v>
      </c>
      <c r="T33" s="23">
        <v>0.3</v>
      </c>
      <c r="U33" s="23">
        <v>1.2</v>
      </c>
      <c r="V33" s="23">
        <v>0.6</v>
      </c>
      <c r="W33" s="23">
        <v>0.5</v>
      </c>
      <c r="X33" s="23">
        <v>0.9</v>
      </c>
    </row>
    <row r="34" spans="1:24" ht="12.75" customHeight="1">
      <c r="A34" s="12" t="s">
        <v>11</v>
      </c>
      <c r="B34" s="16">
        <f t="shared" si="0"/>
        <v>1.0528754027248415</v>
      </c>
      <c r="C34" s="16">
        <f t="shared" si="1"/>
        <v>1.1188576463430837</v>
      </c>
      <c r="D34" s="16">
        <f t="shared" si="2"/>
        <v>1.393068093168394</v>
      </c>
      <c r="E34" s="16">
        <f t="shared" si="3"/>
        <v>2.019864320838035</v>
      </c>
      <c r="F34" s="16">
        <f t="shared" si="4"/>
        <v>2.0245741413013123</v>
      </c>
      <c r="G34" s="16">
        <f t="shared" si="5"/>
        <v>3.4481787986263583</v>
      </c>
      <c r="H34" s="16">
        <f t="shared" si="6"/>
        <v>3.7650067485970022</v>
      </c>
      <c r="I34" s="16">
        <f t="shared" si="7"/>
        <v>2.9179625504416085</v>
      </c>
      <c r="J34" s="16">
        <f t="shared" si="8"/>
        <v>1.5638995123476975</v>
      </c>
      <c r="K34" s="16">
        <f t="shared" si="9"/>
        <v>2.703298735852144</v>
      </c>
      <c r="L34" s="16">
        <f t="shared" si="10"/>
        <v>2.0727166167546973</v>
      </c>
      <c r="M34" s="16">
        <f t="shared" si="11"/>
        <v>2.2402728796901195</v>
      </c>
      <c r="N34" s="16">
        <f t="shared" si="12"/>
        <v>1.7590149516270888</v>
      </c>
      <c r="O34" s="16">
        <f t="shared" si="13"/>
        <v>1.264768026664286</v>
      </c>
      <c r="P34" s="16">
        <f t="shared" si="14"/>
        <v>1.3613159387407827</v>
      </c>
      <c r="Q34" s="16">
        <f t="shared" si="15"/>
        <v>1.3852973771702992</v>
      </c>
      <c r="R34" s="27">
        <f t="shared" si="16"/>
        <v>1.6449558603510808</v>
      </c>
      <c r="S34" s="27">
        <f t="shared" si="17"/>
        <v>1.4324937328399188</v>
      </c>
      <c r="T34" s="28">
        <v>1</v>
      </c>
      <c r="U34" s="23">
        <v>1.5</v>
      </c>
      <c r="V34" s="23">
        <v>1.6</v>
      </c>
      <c r="W34" s="23">
        <v>1.3</v>
      </c>
      <c r="X34" s="23">
        <v>1.1</v>
      </c>
    </row>
    <row r="35" spans="1:24" ht="24">
      <c r="A35" s="12" t="s">
        <v>12</v>
      </c>
      <c r="B35" s="16">
        <f t="shared" si="0"/>
        <v>5.966293948774102</v>
      </c>
      <c r="C35" s="16">
        <f t="shared" si="1"/>
        <v>7.412431907022929</v>
      </c>
      <c r="D35" s="16">
        <f t="shared" si="2"/>
        <v>4.73643151677254</v>
      </c>
      <c r="E35" s="16">
        <f t="shared" si="3"/>
        <v>6.40784543162411</v>
      </c>
      <c r="F35" s="16">
        <f t="shared" si="4"/>
        <v>10.820999720748395</v>
      </c>
      <c r="G35" s="16">
        <f t="shared" si="5"/>
        <v>10.203794404098407</v>
      </c>
      <c r="H35" s="16">
        <f t="shared" si="6"/>
        <v>13.355118278042196</v>
      </c>
      <c r="I35" s="16">
        <f t="shared" si="7"/>
        <v>9.465585834359365</v>
      </c>
      <c r="J35" s="16">
        <f t="shared" si="8"/>
        <v>8.885792683793737</v>
      </c>
      <c r="K35" s="16">
        <f t="shared" si="9"/>
        <v>8.963569492562371</v>
      </c>
      <c r="L35" s="16">
        <f t="shared" si="10"/>
        <v>8.719704387726658</v>
      </c>
      <c r="M35" s="16">
        <f t="shared" si="11"/>
        <v>7.8770885124588075</v>
      </c>
      <c r="N35" s="16">
        <f t="shared" si="12"/>
        <v>8.4286133098798</v>
      </c>
      <c r="O35" s="16">
        <f t="shared" si="13"/>
        <v>10.192542332529834</v>
      </c>
      <c r="P35" s="16">
        <f t="shared" si="14"/>
        <v>9.52921157118548</v>
      </c>
      <c r="Q35" s="16">
        <f t="shared" si="15"/>
        <v>8.157862332225095</v>
      </c>
      <c r="R35" s="27">
        <f t="shared" si="16"/>
        <v>5.32652373827969</v>
      </c>
      <c r="S35" s="27">
        <f t="shared" si="17"/>
        <v>7.082885679041821</v>
      </c>
      <c r="T35" s="23">
        <v>6.6</v>
      </c>
      <c r="U35" s="23">
        <v>7.5</v>
      </c>
      <c r="V35" s="23">
        <v>5.6</v>
      </c>
      <c r="W35" s="23">
        <v>9.2</v>
      </c>
      <c r="X35" s="23">
        <v>8.9</v>
      </c>
    </row>
    <row r="36" spans="1:24" ht="18" customHeight="1">
      <c r="A36" s="12" t="s">
        <v>14</v>
      </c>
      <c r="B36" s="16">
        <f t="shared" si="0"/>
        <v>5.404760400654187</v>
      </c>
      <c r="C36" s="16">
        <f t="shared" si="1"/>
        <v>7.132717495437158</v>
      </c>
      <c r="D36" s="16">
        <f t="shared" si="2"/>
        <v>8.358408559010364</v>
      </c>
      <c r="E36" s="16">
        <f t="shared" si="3"/>
        <v>9.054564196860156</v>
      </c>
      <c r="F36" s="16">
        <f t="shared" si="4"/>
        <v>7.1907288466908685</v>
      </c>
      <c r="G36" s="16">
        <f t="shared" si="5"/>
        <v>8.23340651916906</v>
      </c>
      <c r="H36" s="16">
        <f t="shared" si="6"/>
        <v>9.305960076720892</v>
      </c>
      <c r="I36" s="16">
        <f t="shared" si="7"/>
        <v>7.2593214669522945</v>
      </c>
      <c r="J36" s="16">
        <f t="shared" si="8"/>
        <v>7.321893171446039</v>
      </c>
      <c r="K36" s="16">
        <f t="shared" si="9"/>
        <v>7.754199005470623</v>
      </c>
      <c r="L36" s="16">
        <f t="shared" si="10"/>
        <v>6.2896228370487375</v>
      </c>
      <c r="M36" s="16">
        <f t="shared" si="11"/>
        <v>5.9258831011158</v>
      </c>
      <c r="N36" s="16">
        <f t="shared" si="12"/>
        <v>4.910583406625623</v>
      </c>
      <c r="O36" s="16">
        <f t="shared" si="13"/>
        <v>4.315090914501681</v>
      </c>
      <c r="P36" s="16">
        <f t="shared" si="14"/>
        <v>4.008319152958971</v>
      </c>
      <c r="Q36" s="16">
        <f t="shared" si="15"/>
        <v>3.5402044083240978</v>
      </c>
      <c r="R36" s="27">
        <f t="shared" si="16"/>
        <v>2.7415931005851344</v>
      </c>
      <c r="S36" s="27">
        <f t="shared" si="17"/>
        <v>4.13831522820421</v>
      </c>
      <c r="T36" s="23">
        <v>3.1</v>
      </c>
      <c r="U36" s="23">
        <v>2.9</v>
      </c>
      <c r="V36" s="23">
        <v>2.6</v>
      </c>
      <c r="W36" s="28">
        <v>3</v>
      </c>
      <c r="X36" s="28">
        <v>2.9</v>
      </c>
    </row>
    <row r="37" spans="1:24" ht="12.75">
      <c r="A37" s="12" t="s">
        <v>13</v>
      </c>
      <c r="B37" s="16" t="s">
        <v>16</v>
      </c>
      <c r="C37" s="16">
        <f t="shared" si="1"/>
        <v>0.06992860289644273</v>
      </c>
      <c r="D37" s="16">
        <f t="shared" si="2"/>
        <v>0.13930680931683942</v>
      </c>
      <c r="E37" s="16">
        <f t="shared" si="3"/>
        <v>0.1393009876440024</v>
      </c>
      <c r="F37" s="16" t="s">
        <v>16</v>
      </c>
      <c r="G37" s="16">
        <f t="shared" si="5"/>
        <v>0.42222597534200307</v>
      </c>
      <c r="H37" s="16">
        <f t="shared" si="6"/>
        <v>0.07103786318107551</v>
      </c>
      <c r="I37" s="16">
        <f t="shared" si="7"/>
        <v>0.07116981830345387</v>
      </c>
      <c r="J37" s="16">
        <f t="shared" si="8"/>
        <v>0.1421726829406998</v>
      </c>
      <c r="K37" s="16">
        <f t="shared" si="9"/>
        <v>0.07113944041716168</v>
      </c>
      <c r="L37" s="16">
        <f t="shared" si="10"/>
        <v>0.07147298678464474</v>
      </c>
      <c r="M37" s="16">
        <f t="shared" si="11"/>
        <v>0.1445337341735561</v>
      </c>
      <c r="N37" s="16">
        <f t="shared" si="12"/>
        <v>0.0732922896511287</v>
      </c>
      <c r="O37" s="16">
        <f t="shared" si="13"/>
        <v>0.07439811921554623</v>
      </c>
      <c r="P37" s="16" t="s">
        <v>16</v>
      </c>
      <c r="Q37" s="16" t="s">
        <v>16</v>
      </c>
      <c r="R37" s="27">
        <f t="shared" si="16"/>
        <v>0.07833123144528956</v>
      </c>
      <c r="S37" s="16" t="s">
        <v>16</v>
      </c>
      <c r="T37" s="25" t="s">
        <v>16</v>
      </c>
      <c r="U37" s="25" t="s">
        <v>16</v>
      </c>
      <c r="V37" s="25" t="s">
        <v>16</v>
      </c>
      <c r="W37" s="25" t="s">
        <v>16</v>
      </c>
      <c r="X37" s="25" t="s">
        <v>16</v>
      </c>
    </row>
    <row r="38" spans="1:24" ht="31.5" customHeight="1">
      <c r="A38" s="51" t="s">
        <v>19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1:24" ht="14.2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</row>
  </sheetData>
  <sheetProtection/>
  <mergeCells count="5">
    <mergeCell ref="A2:R2"/>
    <mergeCell ref="A3:S3"/>
    <mergeCell ref="B6:S6"/>
    <mergeCell ref="A22:X22"/>
    <mergeCell ref="A38:X39"/>
  </mergeCells>
  <printOptions/>
  <pageMargins left="0.5118110236220472" right="0.5118110236220472" top="0.5118110236220472" bottom="0.5118110236220472" header="0.5118110236220472" footer="0.511811023622047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Redina</dc:creator>
  <cp:keywords/>
  <dc:description/>
  <cp:lastModifiedBy>Минчакова Марина Леонидовна</cp:lastModifiedBy>
  <cp:lastPrinted>2023-07-25T06:14:14Z</cp:lastPrinted>
  <dcterms:created xsi:type="dcterms:W3CDTF">2009-09-17T08:19:53Z</dcterms:created>
  <dcterms:modified xsi:type="dcterms:W3CDTF">2023-07-25T07:07:27Z</dcterms:modified>
  <cp:category/>
  <cp:version/>
  <cp:contentType/>
  <cp:contentStatus/>
</cp:coreProperties>
</file>